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c r="B72" l="1"/>
  <c r="B70"/>
  <c r="B68"/>
  <c r="B66"/>
  <c r="B64"/>
  <c r="B62"/>
  <c r="B60"/>
  <c r="B58"/>
  <c r="B56"/>
  <c r="B54"/>
  <c r="B52"/>
  <c r="B50"/>
  <c r="B48"/>
  <c r="B46"/>
  <c r="B44"/>
  <c r="B42"/>
  <c r="B40"/>
  <c r="B38"/>
  <c r="B36"/>
  <c r="B34"/>
  <c r="B32"/>
  <c r="B30"/>
  <c r="B28"/>
  <c r="B26"/>
  <c r="B24"/>
  <c r="B22"/>
  <c r="B20"/>
  <c r="B18"/>
  <c r="D14" l="1"/>
  <c r="D11"/>
  <c r="D2" i="1"/>
  <c r="D3"/>
  <c r="D4"/>
  <c r="D5"/>
  <c r="D6"/>
  <c r="D7"/>
  <c r="D8"/>
  <c r="D9"/>
  <c r="D10"/>
  <c r="D11"/>
  <c r="D12"/>
  <c r="D13"/>
  <c r="D14"/>
  <c r="D1"/>
  <c r="C2" i="3"/>
  <c r="C49"/>
  <c r="C50"/>
  <c r="C15"/>
  <c r="C7"/>
  <c r="C21"/>
  <c r="C34"/>
  <c r="C24"/>
  <c r="C56"/>
  <c r="C26"/>
  <c r="C69"/>
  <c r="C54"/>
  <c r="C70"/>
  <c r="C17"/>
  <c r="C31"/>
  <c r="C68"/>
  <c r="C33"/>
  <c r="C51"/>
  <c r="C72"/>
  <c r="C55"/>
  <c r="C61"/>
  <c r="C13"/>
  <c r="C67"/>
  <c r="C4"/>
  <c r="C45"/>
  <c r="C10"/>
  <c r="C44"/>
  <c r="C20"/>
  <c r="C66"/>
  <c r="C58"/>
  <c r="C40"/>
  <c r="C73"/>
  <c r="C16"/>
  <c r="C23"/>
  <c r="C25"/>
  <c r="C53"/>
  <c r="C57"/>
  <c r="C14"/>
  <c r="C30"/>
  <c r="C37"/>
  <c r="C28"/>
  <c r="C5"/>
  <c r="C19"/>
  <c r="C60"/>
  <c r="C18"/>
  <c r="C59"/>
  <c r="C6"/>
  <c r="C11"/>
  <c r="C35"/>
  <c r="C32"/>
  <c r="C64"/>
  <c r="C3"/>
  <c r="C22"/>
  <c r="C62"/>
  <c r="C71"/>
  <c r="C8"/>
  <c r="C48"/>
  <c r="C52"/>
  <c r="C36"/>
  <c r="C42"/>
  <c r="C12"/>
  <c r="C43"/>
  <c r="C46"/>
  <c r="C63"/>
  <c r="C1"/>
  <c r="C9"/>
  <c r="C39"/>
  <c r="C27"/>
  <c r="C41"/>
  <c r="C29"/>
  <c r="C47"/>
  <c r="C38"/>
  <c r="C65"/>
  <c r="A18" i="5" l="1"/>
  <c r="A19" l="1"/>
  <c r="B19" s="1"/>
  <c r="A62"/>
  <c r="A63" s="1"/>
  <c r="B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<sst xmlns="http://schemas.openxmlformats.org/spreadsheetml/2006/main" count="140" uniqueCount="54">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</sst>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3">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3">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70"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11</v>
      </c>
    </row>
    <row r="2" spans="1:8">
      <c r="A2" t="s">
        <v>38</v>
      </c>
      <c r="B2" t="s">
        <v>44</v>
      </c>
      <c r="C2" s="44">
        <v>20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F12" sqref="F12"/>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TÁMOP-4.1.2.B.2-13/1-2013-0014</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20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42309</v>
      </c>
      <c r="B18" s="38" t="str">
        <f>IF(óraszám=40,"teljes","rész")</f>
        <v>rész</v>
      </c>
      <c r="C18" s="25"/>
      <c r="D18" s="19">
        <f>C19-C18</f>
        <v>0</v>
      </c>
    </row>
    <row r="19" spans="1:8" s="15" customFormat="1" ht="16.899999999999999" customHeight="1">
      <c r="A19" s="20">
        <f>WEEKDAY(A18,1)</f>
        <v>1</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19" s="23"/>
      <c r="D19" s="22"/>
      <c r="E19" s="14"/>
      <c r="F19" s="43"/>
      <c r="G19" s="43"/>
      <c r="H19" s="42"/>
    </row>
    <row r="20" spans="1:8" s="1" customFormat="1" ht="15.75">
      <c r="A20" s="16">
        <f>$A$18+1</f>
        <v>42310</v>
      </c>
      <c r="B20" s="38" t="str">
        <f>IF(óraszám=40,"teljes","rész")</f>
        <v>rész</v>
      </c>
      <c r="C20" s="18"/>
      <c r="D20" s="19">
        <f>C21-C20</f>
        <v>0</v>
      </c>
      <c r="E20" s="14"/>
      <c r="F20" s="43"/>
      <c r="G20" s="43"/>
      <c r="H20" s="42"/>
    </row>
    <row r="21" spans="1:8" s="1" customFormat="1" ht="15.75">
      <c r="A21" s="20">
        <f>WEEKDAY(A20,1)</f>
        <v>2</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1" s="18"/>
      <c r="D21" s="22"/>
      <c r="E21" s="14"/>
    </row>
    <row r="22" spans="1:8" s="1" customFormat="1" ht="15.75">
      <c r="A22" s="16">
        <f>$A$18+2</f>
        <v>42311</v>
      </c>
      <c r="B22" s="38" t="str">
        <f>IF(óraszám=40,"teljes","rész")</f>
        <v>rész</v>
      </c>
      <c r="C22" s="23"/>
      <c r="D22" s="19">
        <f>C23-C22</f>
        <v>0</v>
      </c>
    </row>
    <row r="23" spans="1:8" s="1" customFormat="1" ht="15.75">
      <c r="A23" s="20">
        <f>WEEKDAY(A22,1)</f>
        <v>3</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3" s="23"/>
      <c r="D23" s="24"/>
      <c r="E23" s="14"/>
    </row>
    <row r="24" spans="1:8" s="1" customFormat="1" ht="15.75">
      <c r="A24" s="16">
        <f>$A$18+3</f>
        <v>42312</v>
      </c>
      <c r="B24" s="38" t="str">
        <f>IF(óraszám=40,"teljes","rész")</f>
        <v>rész</v>
      </c>
      <c r="C24" s="25"/>
      <c r="D24" s="19">
        <f>C25-C24</f>
        <v>0</v>
      </c>
      <c r="E24" s="14"/>
    </row>
    <row r="25" spans="1:8" s="1" customFormat="1" ht="15.75">
      <c r="A25" s="20">
        <f>WEEKDAY(A24,1)</f>
        <v>4</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5" s="23"/>
      <c r="D25" s="24"/>
      <c r="E25" s="14"/>
    </row>
    <row r="26" spans="1:8" s="1" customFormat="1" ht="15.75">
      <c r="A26" s="16">
        <f>$A$18+4</f>
        <v>42313</v>
      </c>
      <c r="B26" s="38" t="str">
        <f>IF(óraszám=40,"teljes","rész")</f>
        <v>rész</v>
      </c>
      <c r="C26" s="25"/>
      <c r="D26" s="19">
        <f>C27-C26</f>
        <v>0</v>
      </c>
    </row>
    <row r="27" spans="1:8" s="1" customFormat="1" ht="15.75">
      <c r="A27" s="20">
        <f>WEEKDAY(A26,1)</f>
        <v>5</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7" s="23"/>
      <c r="D27" s="24"/>
    </row>
    <row r="28" spans="1:8" s="1" customFormat="1" ht="15.75">
      <c r="A28" s="16">
        <f>$A$18+5</f>
        <v>42314</v>
      </c>
      <c r="B28" s="38" t="str">
        <f>IF(óraszám=40,"teljes","rész")</f>
        <v>rész</v>
      </c>
      <c r="C28" s="25"/>
      <c r="D28" s="19">
        <f>C29-C28</f>
        <v>0</v>
      </c>
    </row>
    <row r="29" spans="1:8" s="1" customFormat="1" ht="15.75">
      <c r="A29" s="20">
        <f>WEEKDAY(A28,1)</f>
        <v>6</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9" s="23"/>
      <c r="D29" s="24"/>
    </row>
    <row r="30" spans="1:8" s="15" customFormat="1" ht="15.75">
      <c r="A30" s="16">
        <f>$A$18+6</f>
        <v>42315</v>
      </c>
      <c r="B30" s="38" t="str">
        <f>IF(óraszám=40,"teljes","rész")</f>
        <v>rész</v>
      </c>
      <c r="C30" s="25"/>
      <c r="D30" s="19">
        <f>C31-C30</f>
        <v>0</v>
      </c>
    </row>
    <row r="31" spans="1:8" s="15" customFormat="1" ht="15.75">
      <c r="A31" s="20">
        <f>WEEKDAY(A30,1)</f>
        <v>7</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1" s="23"/>
      <c r="D31" s="24"/>
    </row>
    <row r="32" spans="1:8" s="15" customFormat="1" ht="15.75">
      <c r="A32" s="16">
        <f>$A$18+7</f>
        <v>42316</v>
      </c>
      <c r="B32" s="38" t="str">
        <f>IF(óraszám=40,"teljes","rész")</f>
        <v>rész</v>
      </c>
      <c r="C32" s="25"/>
      <c r="D32" s="19">
        <f>C33-C32</f>
        <v>0</v>
      </c>
    </row>
    <row r="33" spans="1:4" s="15" customFormat="1" ht="15.75">
      <c r="A33" s="20">
        <f>WEEKDAY(A32,1)</f>
        <v>1</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3" s="23"/>
      <c r="D33" s="24"/>
    </row>
    <row r="34" spans="1:4" s="1" customFormat="1" ht="15.75">
      <c r="A34" s="16">
        <f>$A$18+8</f>
        <v>42317</v>
      </c>
      <c r="B34" s="38" t="str">
        <f>IF(óraszám=40,"teljes","rész")</f>
        <v>rész</v>
      </c>
      <c r="C34" s="25"/>
      <c r="D34" s="19">
        <f>C35-C34</f>
        <v>0</v>
      </c>
    </row>
    <row r="35" spans="1:4" s="1" customFormat="1" ht="15.75">
      <c r="A35" s="20">
        <f>WEEKDAY(A34,1)</f>
        <v>2</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5" s="23"/>
      <c r="D35" s="22"/>
    </row>
    <row r="36" spans="1:4" s="1" customFormat="1" ht="15.75">
      <c r="A36" s="16">
        <f>$A$18+9</f>
        <v>42318</v>
      </c>
      <c r="B36" s="38" t="str">
        <f>IF(óraszám=40,"teljes","rész")</f>
        <v>rész</v>
      </c>
      <c r="C36" s="25"/>
      <c r="D36" s="19">
        <f>C37-C36</f>
        <v>0</v>
      </c>
    </row>
    <row r="37" spans="1:4" s="1" customFormat="1" ht="15.75">
      <c r="A37" s="20">
        <f>WEEKDAY(A36,1)</f>
        <v>3</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7" s="23"/>
      <c r="D37" s="24"/>
    </row>
    <row r="38" spans="1:4" s="1" customFormat="1" ht="15.75">
      <c r="A38" s="16">
        <f>$A$18+10</f>
        <v>42319</v>
      </c>
      <c r="B38" s="38" t="str">
        <f>IF(óraszám=40,"teljes","rész")</f>
        <v>rész</v>
      </c>
      <c r="C38" s="25"/>
      <c r="D38" s="19">
        <f>C39-C38</f>
        <v>0</v>
      </c>
    </row>
    <row r="39" spans="1:4" s="1" customFormat="1" ht="15.75">
      <c r="A39" s="20">
        <f>WEEKDAY(A38,1)</f>
        <v>4</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9" s="23"/>
      <c r="D39" s="24"/>
    </row>
    <row r="40" spans="1:4" s="1" customFormat="1" ht="15.75">
      <c r="A40" s="16">
        <f>$A$18+11</f>
        <v>42320</v>
      </c>
      <c r="B40" s="38" t="str">
        <f>IF(óraszám=40,"teljes","rész")</f>
        <v>rész</v>
      </c>
      <c r="C40" s="25"/>
      <c r="D40" s="19">
        <f>C41-C40</f>
        <v>0</v>
      </c>
    </row>
    <row r="41" spans="1:4" s="1" customFormat="1" ht="15.75">
      <c r="A41" s="20">
        <f>WEEKDAY(A40,1)</f>
        <v>5</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1" s="23"/>
      <c r="D41" s="24"/>
    </row>
    <row r="42" spans="1:4" s="1" customFormat="1" ht="15.75">
      <c r="A42" s="16">
        <f>$A$18+12</f>
        <v>42321</v>
      </c>
      <c r="B42" s="38" t="str">
        <f>IF(óraszám=40,"teljes","rész")</f>
        <v>rész</v>
      </c>
      <c r="C42" s="25"/>
      <c r="D42" s="19">
        <f>C43-C42</f>
        <v>0</v>
      </c>
    </row>
    <row r="43" spans="1:4" s="1" customFormat="1" ht="15.75">
      <c r="A43" s="20">
        <f>WEEKDAY(A42,1)</f>
        <v>6</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3" s="23"/>
      <c r="D43" s="24"/>
    </row>
    <row r="44" spans="1:4" s="15" customFormat="1" ht="15.75">
      <c r="A44" s="16">
        <f>$A$18+13</f>
        <v>42322</v>
      </c>
      <c r="B44" s="38" t="str">
        <f>IF(óraszám=40,"teljes","rész")</f>
        <v>rész</v>
      </c>
      <c r="C44" s="25"/>
      <c r="D44" s="19">
        <f>C45-C44</f>
        <v>0</v>
      </c>
    </row>
    <row r="45" spans="1:4" s="15" customFormat="1" ht="15.75">
      <c r="A45" s="20">
        <f>WEEKDAY(A44,1)</f>
        <v>7</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5" s="23"/>
      <c r="D45" s="24"/>
    </row>
    <row r="46" spans="1:4" s="15" customFormat="1" ht="15.75">
      <c r="A46" s="16">
        <f>$A$18+14</f>
        <v>42323</v>
      </c>
      <c r="B46" s="38" t="str">
        <f>IF(óraszám=40,"teljes","rész")</f>
        <v>rész</v>
      </c>
      <c r="C46" s="25"/>
      <c r="D46" s="19">
        <f>C47-C46</f>
        <v>0</v>
      </c>
    </row>
    <row r="47" spans="1:4" s="15" customFormat="1" ht="15.75">
      <c r="A47" s="20">
        <f>WEEKDAY(A46,1)</f>
        <v>1</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7" s="23"/>
      <c r="D47" s="24"/>
    </row>
    <row r="48" spans="1:4" s="1" customFormat="1" ht="15.75">
      <c r="A48" s="16">
        <f>$A$18+15</f>
        <v>42324</v>
      </c>
      <c r="B48" s="38" t="str">
        <f>IF(óraszám=40,"teljes","rész")</f>
        <v>rész</v>
      </c>
      <c r="C48" s="25"/>
      <c r="D48" s="19">
        <f>C49-C48</f>
        <v>0</v>
      </c>
    </row>
    <row r="49" spans="1:4" s="1" customFormat="1" ht="15.75">
      <c r="A49" s="20">
        <f>WEEKDAY(A48,1)</f>
        <v>2</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9" s="23"/>
      <c r="D49" s="22"/>
    </row>
    <row r="50" spans="1:4" s="1" customFormat="1" ht="15.75">
      <c r="A50" s="16">
        <f>$A$18+16</f>
        <v>42325</v>
      </c>
      <c r="B50" s="38" t="str">
        <f>IF(óraszám=40,"teljes","rész")</f>
        <v>rész</v>
      </c>
      <c r="C50" s="25"/>
      <c r="D50" s="19">
        <f>C51-C50</f>
        <v>0</v>
      </c>
    </row>
    <row r="51" spans="1:4" s="1" customFormat="1" ht="15.75">
      <c r="A51" s="20">
        <f>WEEKDAY(A50,1)</f>
        <v>3</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1" s="23"/>
      <c r="D51" s="24"/>
    </row>
    <row r="52" spans="1:4" s="1" customFormat="1" ht="15.75">
      <c r="A52" s="16">
        <f>$A$18+17</f>
        <v>42326</v>
      </c>
      <c r="B52" s="38" t="str">
        <f>IF(óraszám=40,"teljes","rész")</f>
        <v>rész</v>
      </c>
      <c r="C52" s="25"/>
      <c r="D52" s="19">
        <f>C53-C52</f>
        <v>0</v>
      </c>
    </row>
    <row r="53" spans="1:4" s="1" customFormat="1" ht="15.75">
      <c r="A53" s="20">
        <f>WEEKDAY(A52,1)</f>
        <v>4</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3" s="23"/>
      <c r="D53" s="24"/>
    </row>
    <row r="54" spans="1:4" s="1" customFormat="1" ht="15.75">
      <c r="A54" s="16">
        <f>$A$18+18</f>
        <v>42327</v>
      </c>
      <c r="B54" s="38" t="str">
        <f>IF(óraszám=40,"teljes","rész")</f>
        <v>rész</v>
      </c>
      <c r="C54" s="25"/>
      <c r="D54" s="19">
        <f>C55-C54</f>
        <v>0</v>
      </c>
    </row>
    <row r="55" spans="1:4" s="1" customFormat="1" ht="15.75">
      <c r="A55" s="20">
        <f>WEEKDAY(A54,1)</f>
        <v>5</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5" s="23"/>
      <c r="D55" s="24"/>
    </row>
    <row r="56" spans="1:4" s="1" customFormat="1" ht="15.75">
      <c r="A56" s="16">
        <f>$A$18+19</f>
        <v>42328</v>
      </c>
      <c r="B56" s="38" t="str">
        <f>IF(óraszám=40,"teljes","rész")</f>
        <v>rész</v>
      </c>
      <c r="C56" s="25"/>
      <c r="D56" s="19">
        <f>C57-C56</f>
        <v>0</v>
      </c>
    </row>
    <row r="57" spans="1:4" s="1" customFormat="1" ht="15.75">
      <c r="A57" s="20">
        <f>WEEKDAY(A56,1)</f>
        <v>6</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7" s="23"/>
      <c r="D57" s="24"/>
    </row>
    <row r="58" spans="1:4" s="15" customFormat="1" ht="15.75">
      <c r="A58" s="16">
        <f>$A$18+20</f>
        <v>42329</v>
      </c>
      <c r="B58" s="38" t="str">
        <f>IF(óraszám=40,"teljes","rész")</f>
        <v>rész</v>
      </c>
      <c r="C58" s="25"/>
      <c r="D58" s="19">
        <f>C59-C58</f>
        <v>0</v>
      </c>
    </row>
    <row r="59" spans="1:4" s="15" customFormat="1" ht="15.75">
      <c r="A59" s="20">
        <f>WEEKDAY(A58,1)</f>
        <v>7</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9" s="23"/>
      <c r="D59" s="24"/>
    </row>
    <row r="60" spans="1:4" s="15" customFormat="1" ht="15.75">
      <c r="A60" s="16">
        <f>$A$18+21</f>
        <v>42330</v>
      </c>
      <c r="B60" s="38" t="str">
        <f>IF(óraszám=40,"teljes","rész")</f>
        <v>rész</v>
      </c>
      <c r="C60" s="25"/>
      <c r="D60" s="19">
        <f>C61-C60</f>
        <v>0</v>
      </c>
    </row>
    <row r="61" spans="1:4" s="15" customFormat="1" ht="15.75">
      <c r="A61" s="20">
        <f>WEEKDAY(A60,1)</f>
        <v>1</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1" s="23"/>
      <c r="D61" s="24"/>
    </row>
    <row r="62" spans="1:4" s="1" customFormat="1" ht="15.75">
      <c r="A62" s="16">
        <f>$A$18+22</f>
        <v>42331</v>
      </c>
      <c r="B62" s="38" t="str">
        <f>IF(óraszám=40,"teljes","rész")</f>
        <v>rész</v>
      </c>
      <c r="C62" s="25"/>
      <c r="D62" s="19">
        <f>C63-C62</f>
        <v>0</v>
      </c>
    </row>
    <row r="63" spans="1:4" s="1" customFormat="1" ht="15.75">
      <c r="A63" s="20">
        <f>WEEKDAY(A62,1)</f>
        <v>2</v>
      </c>
      <c r="B63" s="21">
        <f>CHOOSE(A63,0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3" s="23"/>
      <c r="D63" s="22"/>
    </row>
    <row r="64" spans="1:4" s="1" customFormat="1" ht="15.75">
      <c r="A64" s="16">
        <f>$A$18+23</f>
        <v>42332</v>
      </c>
      <c r="B64" s="38" t="str">
        <f>IF(óraszám=40,"teljes","rész")</f>
        <v>rész</v>
      </c>
      <c r="C64" s="25"/>
      <c r="D64" s="19">
        <f>C65-C64</f>
        <v>0</v>
      </c>
    </row>
    <row r="65" spans="1:4" s="1" customFormat="1" ht="15.75">
      <c r="A65" s="20">
        <f>WEEKDAY(A64,1)</f>
        <v>3</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5" s="23"/>
      <c r="D65" s="24"/>
    </row>
    <row r="66" spans="1:4" s="1" customFormat="1" ht="15.75">
      <c r="A66" s="16">
        <f>$A$18+24</f>
        <v>42333</v>
      </c>
      <c r="B66" s="38" t="str">
        <f>IF(óraszám=40,"teljes","rész")</f>
        <v>rész</v>
      </c>
      <c r="C66" s="25"/>
      <c r="D66" s="19">
        <f>C67-C66</f>
        <v>0</v>
      </c>
    </row>
    <row r="67" spans="1:4" s="1" customFormat="1" ht="15.75">
      <c r="A67" s="20">
        <f>WEEKDAY(A66,1)</f>
        <v>4</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7" s="23"/>
      <c r="D67" s="24"/>
    </row>
    <row r="68" spans="1:4" s="1" customFormat="1" ht="15.75">
      <c r="A68" s="16">
        <f>$A$18+25</f>
        <v>42334</v>
      </c>
      <c r="B68" s="38" t="str">
        <f>IF(óraszám=40,"teljes","rész")</f>
        <v>rész</v>
      </c>
      <c r="C68" s="25"/>
      <c r="D68" s="19">
        <f>C69-C68</f>
        <v>0</v>
      </c>
    </row>
    <row r="69" spans="1:4" s="1" customFormat="1" ht="15.75">
      <c r="A69" s="20">
        <f>WEEKDAY(A68,1)</f>
        <v>5</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9" s="23"/>
      <c r="D69" s="24"/>
    </row>
    <row r="70" spans="1:4" s="1" customFormat="1" ht="15.75">
      <c r="A70" s="16">
        <f>$A$18+26</f>
        <v>42335</v>
      </c>
      <c r="B70" s="38" t="str">
        <f>IF(óraszám=40,"teljes","rész")</f>
        <v>rész</v>
      </c>
      <c r="C70" s="25"/>
      <c r="D70" s="19">
        <f>C71-C70</f>
        <v>0</v>
      </c>
    </row>
    <row r="71" spans="1:4" s="1" customFormat="1" ht="15.75">
      <c r="A71" s="20">
        <f>WEEKDAY(A70,1)</f>
        <v>6</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1" s="23"/>
      <c r="D71" s="24"/>
    </row>
    <row r="72" spans="1:4" s="15" customFormat="1" ht="15.75">
      <c r="A72" s="16">
        <f>$A$18+27</f>
        <v>42336</v>
      </c>
      <c r="B72" s="38" t="str">
        <f>IF(óraszám=40,"teljes","rész")</f>
        <v>rész</v>
      </c>
      <c r="C72" s="25"/>
      <c r="D72" s="19">
        <f>C73-C72</f>
        <v>0</v>
      </c>
    </row>
    <row r="73" spans="1:4" s="15" customFormat="1" ht="15.75">
      <c r="A73" s="20">
        <f>WEEKDAY(A72,1)</f>
        <v>7</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3" s="23"/>
      <c r="D73" s="24"/>
    </row>
    <row r="74" spans="1:4" s="1" customFormat="1" ht="15.75">
      <c r="A74" s="16">
        <f>IF($A$18+28&lt;=EOMONTH($A$18,0),$A$18+28,"")</f>
        <v>42337</v>
      </c>
      <c r="B74" s="17" t="str">
        <f>IF(A74&lt;&gt;"",IF(óraszám=40,"teljes","rész"),"")</f>
        <v>rész</v>
      </c>
      <c r="C74" s="25"/>
      <c r="D74" s="19">
        <f>C75-C74</f>
        <v>0</v>
      </c>
    </row>
    <row r="75" spans="1:4" s="1" customFormat="1" ht="15.75">
      <c r="A75" s="20">
        <f>IF(A74&lt;&gt;"",WEEKDAY(A74,1),"")</f>
        <v>1</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5" s="23"/>
      <c r="D75" s="24"/>
    </row>
    <row r="76" spans="1:4" s="1" customFormat="1" ht="15.75">
      <c r="A76" s="16">
        <f>IF($A$18+29&lt;=EOMONTH($A$18,0),$A$18+29,"")</f>
        <v>42338</v>
      </c>
      <c r="B76" s="17" t="str">
        <f>IF(A76&lt;&gt;"",IF(óraszám=40,"teljes","rész"),"")</f>
        <v>rész</v>
      </c>
      <c r="C76" s="25"/>
      <c r="D76" s="19">
        <f>C77-C76</f>
        <v>0</v>
      </c>
    </row>
    <row r="77" spans="1:4" s="1" customFormat="1" ht="15.75">
      <c r="A77" s="20">
        <f>IF(A76&lt;&gt;"",WEEKDAY(A76,1),"")</f>
        <v>2</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7" s="25"/>
      <c r="D77" s="19"/>
    </row>
    <row r="78" spans="1:4" s="1" customFormat="1" ht="15.75">
      <c r="A78" s="16" t="str">
        <f>IF($A$18+30&lt;=EOMONTH($A$18,0),$A$18+30,"")</f>
        <v/>
      </c>
      <c r="B78" s="17" t="str">
        <f>IF(A78&lt;&gt;"",IF(óraszám=40,"teljes","rész"),"")</f>
        <v/>
      </c>
      <c r="C78" s="25"/>
      <c r="D78" s="19">
        <f>C79-C78</f>
        <v>0</v>
      </c>
    </row>
    <row r="79" spans="1:4" s="1" customFormat="1" ht="16.5" thickBot="1">
      <c r="A79" s="20" t="str">
        <f>IF(A78&lt;&gt;"",WEEKDAY(A78,1),"")</f>
        <v/>
      </c>
      <c r="B79" s="21" t="str">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
      </c>
      <c r="C79" s="23"/>
      <c r="D79" s="22"/>
    </row>
    <row r="80" spans="1:4" ht="16.5" thickTop="1">
      <c r="B80" s="46">
        <f>SUM(B18:B79)</f>
        <v>3.4999999999999987</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3.4999999999999987</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2015-10-30T12:10:49Z</dcterms:modified>
</cp:coreProperties>
</file>